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nformatyka-kal-poczta\2026\BIP\rejestr-wyborców\"/>
    </mc:Choice>
  </mc:AlternateContent>
  <xr:revisionPtr revIDLastSave="0" documentId="13_ncr:1_{199A811F-5D4C-4F3A-9C81-05698C02B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_wyborcow_2026_kw_1_2026" sheetId="1" r:id="rId1"/>
  </sheets>
  <definedNames>
    <definedName name="_xlnm.Print_Titles" localSheetId="0">rejestr_wyborcow_2026_kw_1_2026!$1:$1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8" i="1"/>
  <c r="A9" i="1"/>
  <c r="A10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5" i="1"/>
  <c r="A36" i="1"/>
  <c r="A37" i="1"/>
  <c r="A38" i="1"/>
  <c r="A39" i="1"/>
  <c r="A40" i="1"/>
  <c r="A41" i="1"/>
  <c r="A42" i="1"/>
  <c r="A44" i="1"/>
  <c r="A45" i="1"/>
  <c r="A46" i="1"/>
  <c r="A47" i="1"/>
  <c r="A48" i="1"/>
  <c r="A49" i="1"/>
  <c r="A50" i="1"/>
  <c r="A52" i="1"/>
  <c r="A53" i="1"/>
  <c r="A54" i="1"/>
  <c r="A55" i="1"/>
  <c r="A56" i="1"/>
  <c r="A57" i="1"/>
  <c r="A59" i="1"/>
</calcChain>
</file>

<file path=xl/sharedStrings.xml><?xml version="1.0" encoding="utf-8"?>
<sst xmlns="http://schemas.openxmlformats.org/spreadsheetml/2006/main" count="121" uniqueCount="79">
  <si>
    <t>Kod TERYT</t>
  </si>
  <si>
    <t>Gmina</t>
  </si>
  <si>
    <t>Powiat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</si>
  <si>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</si>
  <si>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</si>
  <si>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</si>
  <si>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</si>
  <si>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</si>
  <si>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</si>
  <si>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</si>
  <si>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</si>
  <si>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</si>
  <si>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jarociński</t>
  </si>
  <si>
    <t>gm. Jaraczewo</t>
  </si>
  <si>
    <t>jarociński</t>
  </si>
  <si>
    <t>Kalisz</t>
  </si>
  <si>
    <t>gm. Jarocin</t>
  </si>
  <si>
    <t>gm. Kotlin</t>
  </si>
  <si>
    <t>gm. Żerków</t>
  </si>
  <si>
    <t>Powiat kaliski</t>
  </si>
  <si>
    <t>gm. Blizanów</t>
  </si>
  <si>
    <t>kaliski</t>
  </si>
  <si>
    <t>gm. Brzeziny</t>
  </si>
  <si>
    <t>gm. Ceków-Kolonia</t>
  </si>
  <si>
    <t>gm. Godziesze Wielkie</t>
  </si>
  <si>
    <t>gm. Koźminek</t>
  </si>
  <si>
    <t>gm. Lisków</t>
  </si>
  <si>
    <t>gm. Mycielin</t>
  </si>
  <si>
    <t>gm. Opatówek</t>
  </si>
  <si>
    <t>gm. Stawiszyn</t>
  </si>
  <si>
    <t>gm. Szczytniki</t>
  </si>
  <si>
    <t>gm. Żelazków</t>
  </si>
  <si>
    <t>Powiat kępiński</t>
  </si>
  <si>
    <t>gm. Baranów</t>
  </si>
  <si>
    <t>kępiński</t>
  </si>
  <si>
    <t>gm. Bralin</t>
  </si>
  <si>
    <t>gm. Kępno</t>
  </si>
  <si>
    <t>gm. Łęka Opatowska</t>
  </si>
  <si>
    <t>gm. Perzów</t>
  </si>
  <si>
    <t>gm. Rychtal</t>
  </si>
  <si>
    <t>gm. Trzcinica</t>
  </si>
  <si>
    <t>Powiat krotoszyński</t>
  </si>
  <si>
    <t>m. Sulmierzyce</t>
  </si>
  <si>
    <t>krotoszyński</t>
  </si>
  <si>
    <t>gm. Kobylin</t>
  </si>
  <si>
    <t>gm. Koźmin Wielkopolski</t>
  </si>
  <si>
    <t>gm. Krotoszyn</t>
  </si>
  <si>
    <t>gm. Rozdrażew</t>
  </si>
  <si>
    <t>gm. Zduny</t>
  </si>
  <si>
    <t>Powiat ostrowski</t>
  </si>
  <si>
    <t>m. Ostrów Wielkopolski</t>
  </si>
  <si>
    <t>ostrowski</t>
  </si>
  <si>
    <t>gm. Nowe Skalmierzyce</t>
  </si>
  <si>
    <t>gm. Odolanów</t>
  </si>
  <si>
    <t>gm. Ostrów Wielkopolski</t>
  </si>
  <si>
    <t>gm. Przygodzice</t>
  </si>
  <si>
    <t>gm. Raszków</t>
  </si>
  <si>
    <t>gm. Sieroszewice</t>
  </si>
  <si>
    <t>gm. Sośnie</t>
  </si>
  <si>
    <t>Powiat ostrzeszowski</t>
  </si>
  <si>
    <t>gm. Czajków</t>
  </si>
  <si>
    <t>ostrzeszowski</t>
  </si>
  <si>
    <t>gm. Doruchów</t>
  </si>
  <si>
    <t>gm. Grabów nad Prosną</t>
  </si>
  <si>
    <t>gm. Kobyla Góra</t>
  </si>
  <si>
    <t>gm. Kraszewice</t>
  </si>
  <si>
    <t>gm. Mikstat</t>
  </si>
  <si>
    <t>gm. Ostrzeszów</t>
  </si>
  <si>
    <t>Powiat pleszewski</t>
  </si>
  <si>
    <t>gm. Chocz</t>
  </si>
  <si>
    <t>pleszewski</t>
  </si>
  <si>
    <t>gm. Czermin</t>
  </si>
  <si>
    <t>gm. Dobrzyca</t>
  </si>
  <si>
    <t>gm. Gizałki</t>
  </si>
  <si>
    <t>gm. Gołuchów</t>
  </si>
  <si>
    <t>gm. Pleszew</t>
  </si>
  <si>
    <t>Miasto na prawach powiatu</t>
  </si>
  <si>
    <t>m. Kalisz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</si>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</sst>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workbookViewId="0">
      <selection activeCell="B1" sqref="B1"/>
    </sheetView>
  </sheetViews>
  <sheetFormatPr defaultRowHeight="15" x14ac:dyDescent="0.25"/>
  <cols>
    <col min="2" max="2" width="20.7109375" customWidth="1"/>
    <col min="3" max="3" width="12.42578125" customWidth="1"/>
    <col min="5" max="5" width="10.140625" customWidth="1"/>
    <col min="6" max="6" width="14.5703125" customWidth="1"/>
    <col min="7" max="7" width="12" customWidth="1"/>
    <col min="8" max="8" width="10.42578125" customWidth="1"/>
    <col min="9" max="9" width="8.42578125" customWidth="1"/>
    <col min="10" max="10" width="8.140625" customWidth="1"/>
    <col min="11" max="11" width="12.42578125" customWidth="1"/>
    <col min="12" max="12" width="12.5703125" customWidth="1"/>
  </cols>
  <sheetData>
    <row r="1" spans="1:12" s="1" customFormat="1" ht="1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2" customFormat="1" x14ac:dyDescent="0.25">
      <c r="A2" s="2" t="s">
        <v>12</v>
      </c>
      <c r="D2" s="2">
        <v>67883</v>
      </c>
      <c r="E2" s="2">
        <v>54473</v>
      </c>
      <c r="F2" s="2">
        <v>54200</v>
      </c>
      <c r="G2" s="2">
        <v>273</v>
      </c>
      <c r="H2" s="2">
        <v>1</v>
      </c>
      <c r="I2" s="2">
        <v>0</v>
      </c>
      <c r="J2" s="2">
        <v>284</v>
      </c>
      <c r="K2" s="2">
        <v>0</v>
      </c>
      <c r="L2" s="2">
        <v>0</v>
      </c>
    </row>
    <row r="3" spans="1:12" x14ac:dyDescent="0.25">
      <c r="A3" t="str">
        <f>"300601"</f>
        <v>300601</v>
      </c>
      <c r="B3" t="s">
        <v>13</v>
      </c>
      <c r="C3" t="s">
        <v>14</v>
      </c>
      <c r="D3">
        <v>7518</v>
      </c>
      <c r="E3">
        <v>6035</v>
      </c>
      <c r="F3">
        <v>6018</v>
      </c>
      <c r="G3">
        <v>17</v>
      </c>
      <c r="H3">
        <v>0</v>
      </c>
      <c r="I3">
        <v>0</v>
      </c>
      <c r="J3">
        <v>21</v>
      </c>
      <c r="K3">
        <v>0</v>
      </c>
      <c r="L3">
        <v>0</v>
      </c>
    </row>
    <row r="4" spans="1:12" x14ac:dyDescent="0.25">
      <c r="A4" t="str">
        <f>"300602"</f>
        <v>300602</v>
      </c>
      <c r="B4" t="s">
        <v>16</v>
      </c>
      <c r="C4" t="s">
        <v>14</v>
      </c>
      <c r="D4">
        <v>43644</v>
      </c>
      <c r="E4">
        <v>35173</v>
      </c>
      <c r="F4">
        <v>35009</v>
      </c>
      <c r="G4">
        <v>164</v>
      </c>
      <c r="H4">
        <v>1</v>
      </c>
      <c r="I4">
        <v>0</v>
      </c>
      <c r="J4">
        <v>132</v>
      </c>
      <c r="K4">
        <v>0</v>
      </c>
      <c r="L4">
        <v>0</v>
      </c>
    </row>
    <row r="5" spans="1:12" x14ac:dyDescent="0.25">
      <c r="A5" t="str">
        <f>"300603"</f>
        <v>300603</v>
      </c>
      <c r="B5" t="s">
        <v>17</v>
      </c>
      <c r="C5" t="s">
        <v>14</v>
      </c>
      <c r="D5">
        <v>6862</v>
      </c>
      <c r="E5">
        <v>5353</v>
      </c>
      <c r="F5">
        <v>5324</v>
      </c>
      <c r="G5">
        <v>29</v>
      </c>
      <c r="H5">
        <v>0</v>
      </c>
      <c r="I5">
        <v>0</v>
      </c>
      <c r="J5">
        <v>108</v>
      </c>
      <c r="K5">
        <v>0</v>
      </c>
      <c r="L5">
        <v>0</v>
      </c>
    </row>
    <row r="6" spans="1:12" x14ac:dyDescent="0.25">
      <c r="A6" t="str">
        <f>"300604"</f>
        <v>300604</v>
      </c>
      <c r="B6" t="s">
        <v>18</v>
      </c>
      <c r="C6" t="s">
        <v>14</v>
      </c>
      <c r="D6">
        <v>9859</v>
      </c>
      <c r="E6">
        <v>7912</v>
      </c>
      <c r="F6">
        <v>7849</v>
      </c>
      <c r="G6">
        <v>63</v>
      </c>
      <c r="H6">
        <v>0</v>
      </c>
      <c r="I6">
        <v>0</v>
      </c>
      <c r="J6">
        <v>23</v>
      </c>
      <c r="K6">
        <v>0</v>
      </c>
      <c r="L6">
        <v>0</v>
      </c>
    </row>
    <row r="7" spans="1:12" s="2" customFormat="1" x14ac:dyDescent="0.25">
      <c r="A7" s="2" t="s">
        <v>19</v>
      </c>
      <c r="D7" s="2">
        <v>81045</v>
      </c>
      <c r="E7" s="2">
        <v>65376</v>
      </c>
      <c r="F7" s="2">
        <v>64890</v>
      </c>
      <c r="G7" s="2">
        <v>486</v>
      </c>
      <c r="H7" s="2">
        <v>2</v>
      </c>
      <c r="I7" s="2">
        <v>0</v>
      </c>
      <c r="J7" s="2">
        <v>181</v>
      </c>
      <c r="K7" s="2">
        <v>0</v>
      </c>
      <c r="L7" s="2">
        <v>0</v>
      </c>
    </row>
    <row r="8" spans="1:12" x14ac:dyDescent="0.25">
      <c r="A8" t="str">
        <f>"300701"</f>
        <v>300701</v>
      </c>
      <c r="B8" t="s">
        <v>20</v>
      </c>
      <c r="C8" t="s">
        <v>21</v>
      </c>
      <c r="D8">
        <v>9835</v>
      </c>
      <c r="E8">
        <v>7884</v>
      </c>
      <c r="F8">
        <v>7830</v>
      </c>
      <c r="G8">
        <v>54</v>
      </c>
      <c r="H8">
        <v>1</v>
      </c>
      <c r="I8">
        <v>0</v>
      </c>
      <c r="J8">
        <v>14</v>
      </c>
      <c r="K8">
        <v>0</v>
      </c>
      <c r="L8">
        <v>0</v>
      </c>
    </row>
    <row r="9" spans="1:12" x14ac:dyDescent="0.25">
      <c r="A9" t="str">
        <f>"300702"</f>
        <v>300702</v>
      </c>
      <c r="B9" t="s">
        <v>22</v>
      </c>
      <c r="C9" t="s">
        <v>21</v>
      </c>
      <c r="D9">
        <v>5727</v>
      </c>
      <c r="E9">
        <v>4591</v>
      </c>
      <c r="F9">
        <v>4551</v>
      </c>
      <c r="G9">
        <v>40</v>
      </c>
      <c r="H9">
        <v>0</v>
      </c>
      <c r="I9">
        <v>0</v>
      </c>
      <c r="J9">
        <v>18</v>
      </c>
      <c r="K9">
        <v>0</v>
      </c>
      <c r="L9">
        <v>0</v>
      </c>
    </row>
    <row r="10" spans="1:12" x14ac:dyDescent="0.25">
      <c r="A10" t="str">
        <f>"300703"</f>
        <v>300703</v>
      </c>
      <c r="B10" t="s">
        <v>23</v>
      </c>
      <c r="C10" t="s">
        <v>21</v>
      </c>
      <c r="D10">
        <v>4669</v>
      </c>
      <c r="E10">
        <v>3760</v>
      </c>
      <c r="F10">
        <v>3727</v>
      </c>
      <c r="G10">
        <v>33</v>
      </c>
      <c r="H10">
        <v>0</v>
      </c>
      <c r="I10">
        <v>0</v>
      </c>
      <c r="J10">
        <v>7</v>
      </c>
      <c r="K10">
        <v>0</v>
      </c>
      <c r="L10">
        <v>0</v>
      </c>
    </row>
    <row r="11" spans="1:12" x14ac:dyDescent="0.25">
      <c r="A11" t="str">
        <f>"300704"</f>
        <v>300704</v>
      </c>
      <c r="B11" t="s">
        <v>24</v>
      </c>
      <c r="C11" t="s">
        <v>21</v>
      </c>
      <c r="D11">
        <v>9915</v>
      </c>
      <c r="E11">
        <v>7783</v>
      </c>
      <c r="F11">
        <v>7689</v>
      </c>
      <c r="G11">
        <v>94</v>
      </c>
      <c r="H11">
        <v>0</v>
      </c>
      <c r="I11">
        <v>0</v>
      </c>
      <c r="J11">
        <v>25</v>
      </c>
      <c r="K11">
        <v>0</v>
      </c>
      <c r="L11">
        <v>0</v>
      </c>
    </row>
    <row r="12" spans="1:12" x14ac:dyDescent="0.25">
      <c r="A12" t="str">
        <f>"300705"</f>
        <v>300705</v>
      </c>
      <c r="B12" t="s">
        <v>25</v>
      </c>
      <c r="C12" t="s">
        <v>21</v>
      </c>
      <c r="D12">
        <v>7354</v>
      </c>
      <c r="E12">
        <v>5912</v>
      </c>
      <c r="F12">
        <v>5893</v>
      </c>
      <c r="G12">
        <v>19</v>
      </c>
      <c r="H12">
        <v>0</v>
      </c>
      <c r="I12">
        <v>0</v>
      </c>
      <c r="J12">
        <v>20</v>
      </c>
      <c r="K12">
        <v>0</v>
      </c>
      <c r="L12">
        <v>0</v>
      </c>
    </row>
    <row r="13" spans="1:12" x14ac:dyDescent="0.25">
      <c r="A13" t="str">
        <f>"300706"</f>
        <v>300706</v>
      </c>
      <c r="B13" t="s">
        <v>26</v>
      </c>
      <c r="C13" t="s">
        <v>21</v>
      </c>
      <c r="D13">
        <v>4951</v>
      </c>
      <c r="E13">
        <v>4054</v>
      </c>
      <c r="F13">
        <v>4046</v>
      </c>
      <c r="G13">
        <v>8</v>
      </c>
      <c r="H13">
        <v>0</v>
      </c>
      <c r="I13">
        <v>0</v>
      </c>
      <c r="J13">
        <v>13</v>
      </c>
      <c r="K13">
        <v>0</v>
      </c>
      <c r="L13">
        <v>0</v>
      </c>
    </row>
    <row r="14" spans="1:12" x14ac:dyDescent="0.25">
      <c r="A14" t="str">
        <f>"300707"</f>
        <v>300707</v>
      </c>
      <c r="B14" t="s">
        <v>27</v>
      </c>
      <c r="C14" t="s">
        <v>21</v>
      </c>
      <c r="D14">
        <v>4661</v>
      </c>
      <c r="E14">
        <v>3766</v>
      </c>
      <c r="F14">
        <v>3734</v>
      </c>
      <c r="G14">
        <v>32</v>
      </c>
      <c r="H14">
        <v>0</v>
      </c>
      <c r="I14">
        <v>0</v>
      </c>
      <c r="J14">
        <v>8</v>
      </c>
      <c r="K14">
        <v>0</v>
      </c>
      <c r="L14">
        <v>0</v>
      </c>
    </row>
    <row r="15" spans="1:12" x14ac:dyDescent="0.25">
      <c r="A15" t="str">
        <f>"300708"</f>
        <v>300708</v>
      </c>
      <c r="B15" t="s">
        <v>28</v>
      </c>
      <c r="C15" t="s">
        <v>21</v>
      </c>
      <c r="D15">
        <v>10415</v>
      </c>
      <c r="E15">
        <v>8540</v>
      </c>
      <c r="F15">
        <v>8471</v>
      </c>
      <c r="G15">
        <v>69</v>
      </c>
      <c r="H15">
        <v>0</v>
      </c>
      <c r="I15">
        <v>0</v>
      </c>
      <c r="J15">
        <v>26</v>
      </c>
      <c r="K15">
        <v>0</v>
      </c>
      <c r="L15">
        <v>0</v>
      </c>
    </row>
    <row r="16" spans="1:12" x14ac:dyDescent="0.25">
      <c r="A16" t="str">
        <f>"300709"</f>
        <v>300709</v>
      </c>
      <c r="B16" t="s">
        <v>29</v>
      </c>
      <c r="C16" t="s">
        <v>21</v>
      </c>
      <c r="D16">
        <v>6629</v>
      </c>
      <c r="E16">
        <v>5474</v>
      </c>
      <c r="F16">
        <v>5424</v>
      </c>
      <c r="G16">
        <v>50</v>
      </c>
      <c r="H16">
        <v>1</v>
      </c>
      <c r="I16">
        <v>0</v>
      </c>
      <c r="J16">
        <v>16</v>
      </c>
      <c r="K16">
        <v>0</v>
      </c>
      <c r="L16">
        <v>0</v>
      </c>
    </row>
    <row r="17" spans="1:12" x14ac:dyDescent="0.25">
      <c r="A17" t="str">
        <f>"300710"</f>
        <v>300710</v>
      </c>
      <c r="B17" t="s">
        <v>30</v>
      </c>
      <c r="C17" t="s">
        <v>21</v>
      </c>
      <c r="D17">
        <v>7557</v>
      </c>
      <c r="E17">
        <v>6088</v>
      </c>
      <c r="F17">
        <v>6057</v>
      </c>
      <c r="G17">
        <v>31</v>
      </c>
      <c r="H17">
        <v>0</v>
      </c>
      <c r="I17">
        <v>0</v>
      </c>
      <c r="J17">
        <v>21</v>
      </c>
      <c r="K17">
        <v>0</v>
      </c>
      <c r="L17">
        <v>0</v>
      </c>
    </row>
    <row r="18" spans="1:12" x14ac:dyDescent="0.25">
      <c r="A18" t="str">
        <f>"300711"</f>
        <v>300711</v>
      </c>
      <c r="B18" t="s">
        <v>31</v>
      </c>
      <c r="C18" t="s">
        <v>21</v>
      </c>
      <c r="D18">
        <v>9332</v>
      </c>
      <c r="E18">
        <v>7524</v>
      </c>
      <c r="F18">
        <v>7468</v>
      </c>
      <c r="G18">
        <v>56</v>
      </c>
      <c r="H18">
        <v>0</v>
      </c>
      <c r="I18">
        <v>0</v>
      </c>
      <c r="J18">
        <v>13</v>
      </c>
      <c r="K18">
        <v>0</v>
      </c>
      <c r="L18">
        <v>0</v>
      </c>
    </row>
    <row r="19" spans="1:12" s="2" customFormat="1" x14ac:dyDescent="0.25">
      <c r="A19" s="2" t="s">
        <v>32</v>
      </c>
      <c r="D19" s="2">
        <v>53798</v>
      </c>
      <c r="E19" s="2">
        <v>43469</v>
      </c>
      <c r="F19" s="2">
        <v>43202</v>
      </c>
      <c r="G19" s="2">
        <v>267</v>
      </c>
      <c r="H19" s="2">
        <v>0</v>
      </c>
      <c r="I19" s="2">
        <v>0</v>
      </c>
      <c r="J19" s="2">
        <v>126</v>
      </c>
      <c r="K19" s="2">
        <v>0</v>
      </c>
      <c r="L19" s="2">
        <v>0</v>
      </c>
    </row>
    <row r="20" spans="1:12" x14ac:dyDescent="0.25">
      <c r="A20" t="str">
        <f>"300801"</f>
        <v>300801</v>
      </c>
      <c r="B20" t="s">
        <v>33</v>
      </c>
      <c r="C20" t="s">
        <v>34</v>
      </c>
      <c r="D20">
        <v>8034</v>
      </c>
      <c r="E20">
        <v>6353</v>
      </c>
      <c r="F20">
        <v>6321</v>
      </c>
      <c r="G20">
        <v>32</v>
      </c>
      <c r="H20">
        <v>0</v>
      </c>
      <c r="I20">
        <v>0</v>
      </c>
      <c r="J20">
        <v>13</v>
      </c>
      <c r="K20">
        <v>0</v>
      </c>
      <c r="L20">
        <v>0</v>
      </c>
    </row>
    <row r="21" spans="1:12" x14ac:dyDescent="0.25">
      <c r="A21" t="str">
        <f>"300802"</f>
        <v>300802</v>
      </c>
      <c r="B21" t="s">
        <v>35</v>
      </c>
      <c r="C21" t="s">
        <v>34</v>
      </c>
      <c r="D21">
        <v>6027</v>
      </c>
      <c r="E21">
        <v>4797</v>
      </c>
      <c r="F21">
        <v>4761</v>
      </c>
      <c r="G21">
        <v>36</v>
      </c>
      <c r="H21">
        <v>0</v>
      </c>
      <c r="I21">
        <v>0</v>
      </c>
      <c r="J21">
        <v>12</v>
      </c>
      <c r="K21">
        <v>0</v>
      </c>
      <c r="L21">
        <v>0</v>
      </c>
    </row>
    <row r="22" spans="1:12" x14ac:dyDescent="0.25">
      <c r="A22" t="str">
        <f>"300803"</f>
        <v>300803</v>
      </c>
      <c r="B22" t="s">
        <v>36</v>
      </c>
      <c r="C22" t="s">
        <v>34</v>
      </c>
      <c r="D22">
        <v>22735</v>
      </c>
      <c r="E22">
        <v>18536</v>
      </c>
      <c r="F22">
        <v>18419</v>
      </c>
      <c r="G22">
        <v>117</v>
      </c>
      <c r="H22">
        <v>0</v>
      </c>
      <c r="I22">
        <v>0</v>
      </c>
      <c r="J22">
        <v>70</v>
      </c>
      <c r="K22">
        <v>0</v>
      </c>
      <c r="L22">
        <v>0</v>
      </c>
    </row>
    <row r="23" spans="1:12" x14ac:dyDescent="0.25">
      <c r="A23" t="str">
        <f>"300804"</f>
        <v>300804</v>
      </c>
      <c r="B23" t="s">
        <v>37</v>
      </c>
      <c r="C23" t="s">
        <v>34</v>
      </c>
      <c r="D23">
        <v>5109</v>
      </c>
      <c r="E23">
        <v>4096</v>
      </c>
      <c r="F23">
        <v>4073</v>
      </c>
      <c r="G23">
        <v>23</v>
      </c>
      <c r="H23">
        <v>0</v>
      </c>
      <c r="I23">
        <v>0</v>
      </c>
      <c r="J23">
        <v>12</v>
      </c>
      <c r="K23">
        <v>0</v>
      </c>
      <c r="L23">
        <v>0</v>
      </c>
    </row>
    <row r="24" spans="1:12" x14ac:dyDescent="0.25">
      <c r="A24" t="str">
        <f>"300805"</f>
        <v>300805</v>
      </c>
      <c r="B24" t="s">
        <v>38</v>
      </c>
      <c r="C24" t="s">
        <v>34</v>
      </c>
      <c r="D24">
        <v>3602</v>
      </c>
      <c r="E24">
        <v>2928</v>
      </c>
      <c r="F24">
        <v>2910</v>
      </c>
      <c r="G24">
        <v>18</v>
      </c>
      <c r="H24">
        <v>0</v>
      </c>
      <c r="I24">
        <v>0</v>
      </c>
      <c r="J24">
        <v>3</v>
      </c>
      <c r="K24">
        <v>0</v>
      </c>
      <c r="L24">
        <v>0</v>
      </c>
    </row>
    <row r="25" spans="1:12" x14ac:dyDescent="0.25">
      <c r="A25" t="str">
        <f>"300806"</f>
        <v>300806</v>
      </c>
      <c r="B25" t="s">
        <v>39</v>
      </c>
      <c r="C25" t="s">
        <v>34</v>
      </c>
      <c r="D25">
        <v>3511</v>
      </c>
      <c r="E25">
        <v>2893</v>
      </c>
      <c r="F25">
        <v>2866</v>
      </c>
      <c r="G25">
        <v>27</v>
      </c>
      <c r="H25">
        <v>0</v>
      </c>
      <c r="I25">
        <v>0</v>
      </c>
      <c r="J25">
        <v>9</v>
      </c>
      <c r="K25">
        <v>0</v>
      </c>
      <c r="L25">
        <v>0</v>
      </c>
    </row>
    <row r="26" spans="1:12" x14ac:dyDescent="0.25">
      <c r="A26" t="str">
        <f>"300807"</f>
        <v>300807</v>
      </c>
      <c r="B26" t="s">
        <v>40</v>
      </c>
      <c r="C26" t="s">
        <v>34</v>
      </c>
      <c r="D26">
        <v>4780</v>
      </c>
      <c r="E26">
        <v>3866</v>
      </c>
      <c r="F26">
        <v>3852</v>
      </c>
      <c r="G26">
        <v>14</v>
      </c>
      <c r="H26">
        <v>0</v>
      </c>
      <c r="I26">
        <v>0</v>
      </c>
      <c r="J26">
        <v>7</v>
      </c>
      <c r="K26">
        <v>0</v>
      </c>
      <c r="L26">
        <v>0</v>
      </c>
    </row>
    <row r="27" spans="1:12" s="2" customFormat="1" x14ac:dyDescent="0.25">
      <c r="A27" s="2" t="s">
        <v>41</v>
      </c>
      <c r="D27" s="2">
        <v>72047</v>
      </c>
      <c r="E27" s="2">
        <v>57972</v>
      </c>
      <c r="F27" s="2">
        <v>57687</v>
      </c>
      <c r="G27" s="2">
        <v>285</v>
      </c>
      <c r="H27" s="2">
        <v>0</v>
      </c>
      <c r="I27" s="2">
        <v>0</v>
      </c>
      <c r="J27" s="2">
        <v>222</v>
      </c>
      <c r="K27" s="2">
        <v>0</v>
      </c>
      <c r="L27" s="2">
        <v>0</v>
      </c>
    </row>
    <row r="28" spans="1:12" x14ac:dyDescent="0.25">
      <c r="A28" t="str">
        <f>"301201"</f>
        <v>301201</v>
      </c>
      <c r="B28" t="s">
        <v>42</v>
      </c>
      <c r="C28" t="s">
        <v>43</v>
      </c>
      <c r="D28">
        <v>2683</v>
      </c>
      <c r="E28">
        <v>2158</v>
      </c>
      <c r="F28">
        <v>2136</v>
      </c>
      <c r="G28">
        <v>22</v>
      </c>
      <c r="H28">
        <v>0</v>
      </c>
      <c r="I28">
        <v>0</v>
      </c>
      <c r="J28">
        <v>10</v>
      </c>
      <c r="K28">
        <v>0</v>
      </c>
      <c r="L28">
        <v>0</v>
      </c>
    </row>
    <row r="29" spans="1:12" x14ac:dyDescent="0.25">
      <c r="A29" t="str">
        <f>"301202"</f>
        <v>301202</v>
      </c>
      <c r="B29" t="s">
        <v>44</v>
      </c>
      <c r="C29" t="s">
        <v>43</v>
      </c>
      <c r="D29">
        <v>7680</v>
      </c>
      <c r="E29">
        <v>6099</v>
      </c>
      <c r="F29">
        <v>6081</v>
      </c>
      <c r="G29">
        <v>18</v>
      </c>
      <c r="H29">
        <v>0</v>
      </c>
      <c r="I29">
        <v>0</v>
      </c>
      <c r="J29">
        <v>15</v>
      </c>
      <c r="K29">
        <v>0</v>
      </c>
      <c r="L29">
        <v>0</v>
      </c>
    </row>
    <row r="30" spans="1:12" x14ac:dyDescent="0.25">
      <c r="A30" t="str">
        <f>"301203"</f>
        <v>301203</v>
      </c>
      <c r="B30" t="s">
        <v>45</v>
      </c>
      <c r="C30" t="s">
        <v>43</v>
      </c>
      <c r="D30">
        <v>12290</v>
      </c>
      <c r="E30">
        <v>9945</v>
      </c>
      <c r="F30">
        <v>9924</v>
      </c>
      <c r="G30">
        <v>21</v>
      </c>
      <c r="H30">
        <v>0</v>
      </c>
      <c r="I30">
        <v>0</v>
      </c>
      <c r="J30">
        <v>33</v>
      </c>
      <c r="K30">
        <v>0</v>
      </c>
      <c r="L30">
        <v>0</v>
      </c>
    </row>
    <row r="31" spans="1:12" x14ac:dyDescent="0.25">
      <c r="A31" t="str">
        <f>"301204"</f>
        <v>301204</v>
      </c>
      <c r="B31" t="s">
        <v>46</v>
      </c>
      <c r="C31" t="s">
        <v>43</v>
      </c>
      <c r="D31">
        <v>37219</v>
      </c>
      <c r="E31">
        <v>30215</v>
      </c>
      <c r="F31">
        <v>30065</v>
      </c>
      <c r="G31">
        <v>150</v>
      </c>
      <c r="H31">
        <v>0</v>
      </c>
      <c r="I31">
        <v>0</v>
      </c>
      <c r="J31">
        <v>83</v>
      </c>
      <c r="K31">
        <v>0</v>
      </c>
      <c r="L31">
        <v>0</v>
      </c>
    </row>
    <row r="32" spans="1:12" x14ac:dyDescent="0.25">
      <c r="A32" t="str">
        <f>"301205"</f>
        <v>301205</v>
      </c>
      <c r="B32" t="s">
        <v>47</v>
      </c>
      <c r="C32" t="s">
        <v>43</v>
      </c>
      <c r="D32">
        <v>4929</v>
      </c>
      <c r="E32">
        <v>3864</v>
      </c>
      <c r="F32">
        <v>3858</v>
      </c>
      <c r="G32">
        <v>6</v>
      </c>
      <c r="H32">
        <v>0</v>
      </c>
      <c r="I32">
        <v>0</v>
      </c>
      <c r="J32">
        <v>14</v>
      </c>
      <c r="K32">
        <v>0</v>
      </c>
      <c r="L32">
        <v>0</v>
      </c>
    </row>
    <row r="33" spans="1:12" x14ac:dyDescent="0.25">
      <c r="A33" t="str">
        <f>"301206"</f>
        <v>301206</v>
      </c>
      <c r="B33" t="s">
        <v>48</v>
      </c>
      <c r="C33" t="s">
        <v>43</v>
      </c>
      <c r="D33">
        <v>7246</v>
      </c>
      <c r="E33">
        <v>5691</v>
      </c>
      <c r="F33">
        <v>5623</v>
      </c>
      <c r="G33">
        <v>68</v>
      </c>
      <c r="H33">
        <v>0</v>
      </c>
      <c r="I33">
        <v>0</v>
      </c>
      <c r="J33">
        <v>67</v>
      </c>
      <c r="K33">
        <v>0</v>
      </c>
      <c r="L33">
        <v>0</v>
      </c>
    </row>
    <row r="34" spans="1:12" s="2" customFormat="1" x14ac:dyDescent="0.25">
      <c r="A34" s="2" t="s">
        <v>49</v>
      </c>
      <c r="D34" s="2">
        <v>152228</v>
      </c>
      <c r="E34" s="2">
        <v>123830</v>
      </c>
      <c r="F34" s="2">
        <v>123272</v>
      </c>
      <c r="G34" s="2">
        <v>558</v>
      </c>
      <c r="H34" s="2">
        <v>2</v>
      </c>
      <c r="I34" s="2">
        <v>0</v>
      </c>
      <c r="J34" s="2">
        <v>414</v>
      </c>
      <c r="K34" s="2">
        <v>0</v>
      </c>
      <c r="L34" s="2">
        <v>0</v>
      </c>
    </row>
    <row r="35" spans="1:12" x14ac:dyDescent="0.25">
      <c r="A35" t="str">
        <f>"301701"</f>
        <v>301701</v>
      </c>
      <c r="B35" t="s">
        <v>50</v>
      </c>
      <c r="C35" t="s">
        <v>51</v>
      </c>
      <c r="D35">
        <v>64026</v>
      </c>
      <c r="E35">
        <v>53370</v>
      </c>
      <c r="F35">
        <v>53138</v>
      </c>
      <c r="G35">
        <v>232</v>
      </c>
      <c r="H35">
        <v>1</v>
      </c>
      <c r="I35">
        <v>0</v>
      </c>
      <c r="J35">
        <v>145</v>
      </c>
      <c r="K35">
        <v>0</v>
      </c>
      <c r="L35">
        <v>0</v>
      </c>
    </row>
    <row r="36" spans="1:12" x14ac:dyDescent="0.25">
      <c r="A36" t="str">
        <f>"301702"</f>
        <v>301702</v>
      </c>
      <c r="B36" t="s">
        <v>52</v>
      </c>
      <c r="C36" t="s">
        <v>51</v>
      </c>
      <c r="D36">
        <v>15411</v>
      </c>
      <c r="E36">
        <v>12271</v>
      </c>
      <c r="F36">
        <v>12209</v>
      </c>
      <c r="G36">
        <v>62</v>
      </c>
      <c r="H36">
        <v>0</v>
      </c>
      <c r="I36">
        <v>0</v>
      </c>
      <c r="J36">
        <v>33</v>
      </c>
      <c r="K36">
        <v>0</v>
      </c>
      <c r="L36">
        <v>0</v>
      </c>
    </row>
    <row r="37" spans="1:12" x14ac:dyDescent="0.25">
      <c r="A37" t="str">
        <f>"301703"</f>
        <v>301703</v>
      </c>
      <c r="B37" t="s">
        <v>53</v>
      </c>
      <c r="C37" t="s">
        <v>51</v>
      </c>
      <c r="D37">
        <v>14438</v>
      </c>
      <c r="E37">
        <v>11448</v>
      </c>
      <c r="F37">
        <v>11381</v>
      </c>
      <c r="G37">
        <v>67</v>
      </c>
      <c r="H37">
        <v>0</v>
      </c>
      <c r="I37">
        <v>0</v>
      </c>
      <c r="J37">
        <v>15</v>
      </c>
      <c r="K37">
        <v>0</v>
      </c>
      <c r="L37">
        <v>0</v>
      </c>
    </row>
    <row r="38" spans="1:12" x14ac:dyDescent="0.25">
      <c r="A38" t="str">
        <f>"301704"</f>
        <v>301704</v>
      </c>
      <c r="B38" t="s">
        <v>54</v>
      </c>
      <c r="C38" t="s">
        <v>51</v>
      </c>
      <c r="D38">
        <v>19298</v>
      </c>
      <c r="E38">
        <v>15458</v>
      </c>
      <c r="F38">
        <v>15407</v>
      </c>
      <c r="G38">
        <v>51</v>
      </c>
      <c r="H38">
        <v>0</v>
      </c>
      <c r="I38">
        <v>0</v>
      </c>
      <c r="J38">
        <v>41</v>
      </c>
      <c r="K38">
        <v>0</v>
      </c>
      <c r="L38">
        <v>0</v>
      </c>
    </row>
    <row r="39" spans="1:12" x14ac:dyDescent="0.25">
      <c r="A39" t="str">
        <f>"301705"</f>
        <v>301705</v>
      </c>
      <c r="B39" t="s">
        <v>55</v>
      </c>
      <c r="C39" t="s">
        <v>51</v>
      </c>
      <c r="D39">
        <v>12183</v>
      </c>
      <c r="E39">
        <v>9731</v>
      </c>
      <c r="F39">
        <v>9696</v>
      </c>
      <c r="G39">
        <v>35</v>
      </c>
      <c r="H39">
        <v>0</v>
      </c>
      <c r="I39">
        <v>0</v>
      </c>
      <c r="J39">
        <v>29</v>
      </c>
      <c r="K39">
        <v>0</v>
      </c>
      <c r="L39">
        <v>0</v>
      </c>
    </row>
    <row r="40" spans="1:12" x14ac:dyDescent="0.25">
      <c r="A40" t="str">
        <f>"301706"</f>
        <v>301706</v>
      </c>
      <c r="B40" t="s">
        <v>56</v>
      </c>
      <c r="C40" t="s">
        <v>51</v>
      </c>
      <c r="D40">
        <v>11339</v>
      </c>
      <c r="E40">
        <v>9119</v>
      </c>
      <c r="F40">
        <v>9094</v>
      </c>
      <c r="G40">
        <v>25</v>
      </c>
      <c r="H40">
        <v>1</v>
      </c>
      <c r="I40">
        <v>0</v>
      </c>
      <c r="J40">
        <v>21</v>
      </c>
      <c r="K40">
        <v>0</v>
      </c>
      <c r="L40">
        <v>0</v>
      </c>
    </row>
    <row r="41" spans="1:12" x14ac:dyDescent="0.25">
      <c r="A41" t="str">
        <f>"301707"</f>
        <v>301707</v>
      </c>
      <c r="B41" t="s">
        <v>57</v>
      </c>
      <c r="C41" t="s">
        <v>51</v>
      </c>
      <c r="D41">
        <v>9326</v>
      </c>
      <c r="E41">
        <v>7399</v>
      </c>
      <c r="F41">
        <v>7383</v>
      </c>
      <c r="G41">
        <v>16</v>
      </c>
      <c r="H41">
        <v>0</v>
      </c>
      <c r="I41">
        <v>0</v>
      </c>
      <c r="J41">
        <v>116</v>
      </c>
      <c r="K41">
        <v>0</v>
      </c>
      <c r="L41">
        <v>0</v>
      </c>
    </row>
    <row r="42" spans="1:12" x14ac:dyDescent="0.25">
      <c r="A42" t="str">
        <f>"301708"</f>
        <v>301708</v>
      </c>
      <c r="B42" t="s">
        <v>58</v>
      </c>
      <c r="C42" t="s">
        <v>51</v>
      </c>
      <c r="D42">
        <v>6207</v>
      </c>
      <c r="E42">
        <v>5034</v>
      </c>
      <c r="F42">
        <v>4964</v>
      </c>
      <c r="G42">
        <v>70</v>
      </c>
      <c r="H42">
        <v>0</v>
      </c>
      <c r="I42">
        <v>0</v>
      </c>
      <c r="J42">
        <v>14</v>
      </c>
      <c r="K42">
        <v>0</v>
      </c>
      <c r="L42">
        <v>0</v>
      </c>
    </row>
    <row r="43" spans="1:12" s="2" customFormat="1" x14ac:dyDescent="0.25">
      <c r="A43" s="2" t="s">
        <v>59</v>
      </c>
      <c r="D43" s="2">
        <v>53358</v>
      </c>
      <c r="E43" s="2">
        <v>42872</v>
      </c>
      <c r="F43" s="2">
        <v>42488</v>
      </c>
      <c r="G43" s="2">
        <v>384</v>
      </c>
      <c r="H43" s="2">
        <v>1</v>
      </c>
      <c r="I43" s="2">
        <v>0</v>
      </c>
      <c r="J43" s="2">
        <v>285</v>
      </c>
      <c r="K43" s="2">
        <v>0</v>
      </c>
      <c r="L43" s="2">
        <v>0</v>
      </c>
    </row>
    <row r="44" spans="1:12" x14ac:dyDescent="0.25">
      <c r="A44" t="str">
        <f>"301801"</f>
        <v>301801</v>
      </c>
      <c r="B44" t="s">
        <v>60</v>
      </c>
      <c r="C44" t="s">
        <v>61</v>
      </c>
      <c r="D44">
        <v>2466</v>
      </c>
      <c r="E44">
        <v>1951</v>
      </c>
      <c r="F44">
        <v>1936</v>
      </c>
      <c r="G44">
        <v>15</v>
      </c>
      <c r="H44">
        <v>0</v>
      </c>
      <c r="I44">
        <v>0</v>
      </c>
      <c r="J44">
        <v>15</v>
      </c>
      <c r="K44">
        <v>0</v>
      </c>
      <c r="L44">
        <v>0</v>
      </c>
    </row>
    <row r="45" spans="1:12" x14ac:dyDescent="0.25">
      <c r="A45" t="str">
        <f>"301802"</f>
        <v>301802</v>
      </c>
      <c r="B45" t="s">
        <v>62</v>
      </c>
      <c r="C45" t="s">
        <v>61</v>
      </c>
      <c r="D45">
        <v>5193</v>
      </c>
      <c r="E45">
        <v>4105</v>
      </c>
      <c r="F45">
        <v>4089</v>
      </c>
      <c r="G45">
        <v>16</v>
      </c>
      <c r="H45">
        <v>0</v>
      </c>
      <c r="I45">
        <v>0</v>
      </c>
      <c r="J45">
        <v>12</v>
      </c>
      <c r="K45">
        <v>0</v>
      </c>
      <c r="L45">
        <v>0</v>
      </c>
    </row>
    <row r="46" spans="1:12" x14ac:dyDescent="0.25">
      <c r="A46" t="str">
        <f>"301803"</f>
        <v>301803</v>
      </c>
      <c r="B46" t="s">
        <v>63</v>
      </c>
      <c r="C46" t="s">
        <v>61</v>
      </c>
      <c r="D46">
        <v>7615</v>
      </c>
      <c r="E46">
        <v>6110</v>
      </c>
      <c r="F46">
        <v>6066</v>
      </c>
      <c r="G46">
        <v>44</v>
      </c>
      <c r="H46">
        <v>0</v>
      </c>
      <c r="I46">
        <v>0</v>
      </c>
      <c r="J46">
        <v>20</v>
      </c>
      <c r="K46">
        <v>0</v>
      </c>
      <c r="L46">
        <v>0</v>
      </c>
    </row>
    <row r="47" spans="1:12" x14ac:dyDescent="0.25">
      <c r="A47" t="str">
        <f>"301804"</f>
        <v>301804</v>
      </c>
      <c r="B47" t="s">
        <v>64</v>
      </c>
      <c r="C47" t="s">
        <v>61</v>
      </c>
      <c r="D47">
        <v>6145</v>
      </c>
      <c r="E47">
        <v>4814</v>
      </c>
      <c r="F47">
        <v>4766</v>
      </c>
      <c r="G47">
        <v>48</v>
      </c>
      <c r="H47">
        <v>0</v>
      </c>
      <c r="I47">
        <v>0</v>
      </c>
      <c r="J47">
        <v>112</v>
      </c>
      <c r="K47">
        <v>0</v>
      </c>
      <c r="L47">
        <v>0</v>
      </c>
    </row>
    <row r="48" spans="1:12" x14ac:dyDescent="0.25">
      <c r="A48" t="str">
        <f>"301805"</f>
        <v>301805</v>
      </c>
      <c r="B48" t="s">
        <v>65</v>
      </c>
      <c r="C48" t="s">
        <v>61</v>
      </c>
      <c r="D48">
        <v>3541</v>
      </c>
      <c r="E48">
        <v>2791</v>
      </c>
      <c r="F48">
        <v>2757</v>
      </c>
      <c r="G48">
        <v>34</v>
      </c>
      <c r="H48">
        <v>0</v>
      </c>
      <c r="I48">
        <v>0</v>
      </c>
      <c r="J48">
        <v>17</v>
      </c>
      <c r="K48">
        <v>0</v>
      </c>
      <c r="L48">
        <v>0</v>
      </c>
    </row>
    <row r="49" spans="1:12" x14ac:dyDescent="0.25">
      <c r="A49" t="str">
        <f>"301806"</f>
        <v>301806</v>
      </c>
      <c r="B49" t="s">
        <v>66</v>
      </c>
      <c r="C49" t="s">
        <v>61</v>
      </c>
      <c r="D49">
        <v>5761</v>
      </c>
      <c r="E49">
        <v>4657</v>
      </c>
      <c r="F49">
        <v>4614</v>
      </c>
      <c r="G49">
        <v>43</v>
      </c>
      <c r="H49">
        <v>0</v>
      </c>
      <c r="I49">
        <v>0</v>
      </c>
      <c r="J49">
        <v>11</v>
      </c>
      <c r="K49">
        <v>0</v>
      </c>
      <c r="L49">
        <v>0</v>
      </c>
    </row>
    <row r="50" spans="1:12" x14ac:dyDescent="0.25">
      <c r="A50" t="str">
        <f>"301807"</f>
        <v>301807</v>
      </c>
      <c r="B50" t="s">
        <v>67</v>
      </c>
      <c r="C50" t="s">
        <v>61</v>
      </c>
      <c r="D50">
        <v>22637</v>
      </c>
      <c r="E50">
        <v>18444</v>
      </c>
      <c r="F50">
        <v>18260</v>
      </c>
      <c r="G50">
        <v>184</v>
      </c>
      <c r="H50">
        <v>1</v>
      </c>
      <c r="I50">
        <v>0</v>
      </c>
      <c r="J50">
        <v>98</v>
      </c>
      <c r="K50">
        <v>0</v>
      </c>
      <c r="L50">
        <v>0</v>
      </c>
    </row>
    <row r="51" spans="1:12" s="2" customFormat="1" x14ac:dyDescent="0.25">
      <c r="A51" s="2" t="s">
        <v>68</v>
      </c>
      <c r="D51" s="2">
        <v>59340</v>
      </c>
      <c r="E51" s="2">
        <v>48214</v>
      </c>
      <c r="F51" s="2">
        <v>47560</v>
      </c>
      <c r="G51" s="2">
        <v>654</v>
      </c>
      <c r="H51" s="2">
        <v>3</v>
      </c>
      <c r="I51" s="2">
        <v>0</v>
      </c>
      <c r="J51" s="2">
        <v>254</v>
      </c>
      <c r="K51" s="2">
        <v>0</v>
      </c>
      <c r="L51" s="2">
        <v>0</v>
      </c>
    </row>
    <row r="52" spans="1:12" x14ac:dyDescent="0.25">
      <c r="A52" t="str">
        <f>"302001"</f>
        <v>302001</v>
      </c>
      <c r="B52" t="s">
        <v>69</v>
      </c>
      <c r="C52" t="s">
        <v>70</v>
      </c>
      <c r="D52">
        <v>4519</v>
      </c>
      <c r="E52">
        <v>3688</v>
      </c>
      <c r="F52">
        <v>3657</v>
      </c>
      <c r="G52">
        <v>31</v>
      </c>
      <c r="H52">
        <v>0</v>
      </c>
      <c r="I52">
        <v>0</v>
      </c>
      <c r="J52">
        <v>9</v>
      </c>
      <c r="K52">
        <v>0</v>
      </c>
      <c r="L52">
        <v>0</v>
      </c>
    </row>
    <row r="53" spans="1:12" x14ac:dyDescent="0.25">
      <c r="A53" t="str">
        <f>"302002"</f>
        <v>302002</v>
      </c>
      <c r="B53" t="s">
        <v>71</v>
      </c>
      <c r="C53" t="s">
        <v>70</v>
      </c>
      <c r="D53">
        <v>4822</v>
      </c>
      <c r="E53">
        <v>3764</v>
      </c>
      <c r="F53">
        <v>3723</v>
      </c>
      <c r="G53">
        <v>41</v>
      </c>
      <c r="H53">
        <v>0</v>
      </c>
      <c r="I53">
        <v>0</v>
      </c>
      <c r="J53">
        <v>54</v>
      </c>
      <c r="K53">
        <v>0</v>
      </c>
      <c r="L53">
        <v>0</v>
      </c>
    </row>
    <row r="54" spans="1:12" x14ac:dyDescent="0.25">
      <c r="A54" t="str">
        <f>"302003"</f>
        <v>302003</v>
      </c>
      <c r="B54" t="s">
        <v>72</v>
      </c>
      <c r="C54" t="s">
        <v>70</v>
      </c>
      <c r="D54">
        <v>7636</v>
      </c>
      <c r="E54">
        <v>6162</v>
      </c>
      <c r="F54">
        <v>6138</v>
      </c>
      <c r="G54">
        <v>24</v>
      </c>
      <c r="H54">
        <v>0</v>
      </c>
      <c r="I54">
        <v>0</v>
      </c>
      <c r="J54">
        <v>61</v>
      </c>
      <c r="K54">
        <v>0</v>
      </c>
      <c r="L54">
        <v>0</v>
      </c>
    </row>
    <row r="55" spans="1:12" x14ac:dyDescent="0.25">
      <c r="A55" t="str">
        <f>"302004"</f>
        <v>302004</v>
      </c>
      <c r="B55" t="s">
        <v>73</v>
      </c>
      <c r="C55" t="s">
        <v>70</v>
      </c>
      <c r="D55">
        <v>4479</v>
      </c>
      <c r="E55">
        <v>3593</v>
      </c>
      <c r="F55">
        <v>3475</v>
      </c>
      <c r="G55">
        <v>118</v>
      </c>
      <c r="H55">
        <v>3</v>
      </c>
      <c r="I55">
        <v>0</v>
      </c>
      <c r="J55">
        <v>14</v>
      </c>
      <c r="K55">
        <v>0</v>
      </c>
      <c r="L55">
        <v>0</v>
      </c>
    </row>
    <row r="56" spans="1:12" x14ac:dyDescent="0.25">
      <c r="A56" t="str">
        <f>"302005"</f>
        <v>302005</v>
      </c>
      <c r="B56" t="s">
        <v>74</v>
      </c>
      <c r="C56" t="s">
        <v>70</v>
      </c>
      <c r="D56">
        <v>10606</v>
      </c>
      <c r="E56">
        <v>8555</v>
      </c>
      <c r="F56">
        <v>8470</v>
      </c>
      <c r="G56">
        <v>85</v>
      </c>
      <c r="H56">
        <v>0</v>
      </c>
      <c r="I56">
        <v>0</v>
      </c>
      <c r="J56">
        <v>25</v>
      </c>
      <c r="K56">
        <v>0</v>
      </c>
      <c r="L56">
        <v>0</v>
      </c>
    </row>
    <row r="57" spans="1:12" x14ac:dyDescent="0.25">
      <c r="A57" t="str">
        <f>"302006"</f>
        <v>302006</v>
      </c>
      <c r="B57" t="s">
        <v>75</v>
      </c>
      <c r="C57" t="s">
        <v>70</v>
      </c>
      <c r="D57">
        <v>27278</v>
      </c>
      <c r="E57">
        <v>22452</v>
      </c>
      <c r="F57">
        <v>22097</v>
      </c>
      <c r="G57">
        <v>355</v>
      </c>
      <c r="H57">
        <v>0</v>
      </c>
      <c r="I57">
        <v>0</v>
      </c>
      <c r="J57">
        <v>91</v>
      </c>
      <c r="K57">
        <v>0</v>
      </c>
      <c r="L57">
        <v>0</v>
      </c>
    </row>
    <row r="58" spans="1:12" s="2" customFormat="1" x14ac:dyDescent="0.25">
      <c r="A58" s="2" t="s">
        <v>76</v>
      </c>
    </row>
    <row r="59" spans="1:12" x14ac:dyDescent="0.25">
      <c r="A59" t="str">
        <f>"306101"</f>
        <v>306101</v>
      </c>
      <c r="B59" t="s">
        <v>77</v>
      </c>
      <c r="C59" t="s">
        <v>15</v>
      </c>
      <c r="D59">
        <v>85315</v>
      </c>
      <c r="E59">
        <v>71968</v>
      </c>
      <c r="F59">
        <v>71469</v>
      </c>
      <c r="G59">
        <v>499</v>
      </c>
      <c r="H59">
        <v>3</v>
      </c>
      <c r="I59">
        <v>0</v>
      </c>
      <c r="J59">
        <v>236</v>
      </c>
      <c r="K59">
        <v>0</v>
      </c>
      <c r="L59">
        <v>0</v>
      </c>
    </row>
    <row r="60" spans="1:12" s="2" customFormat="1" x14ac:dyDescent="0.25">
      <c r="A60" s="2" t="s">
        <v>78</v>
      </c>
      <c r="D60" s="2">
        <v>625014</v>
      </c>
      <c r="E60" s="2">
        <v>508174</v>
      </c>
      <c r="F60" s="2">
        <v>504768</v>
      </c>
      <c r="G60" s="2">
        <v>3406</v>
      </c>
      <c r="H60" s="2">
        <v>12</v>
      </c>
      <c r="I60" s="2">
        <v>0</v>
      </c>
      <c r="J60" s="2">
        <v>2002</v>
      </c>
      <c r="K60" s="2">
        <v>0</v>
      </c>
      <c r="L60" s="2">
        <v>0</v>
      </c>
    </row>
  </sheetData>
  <printOptions gridLines="1"/>
  <pageMargins left="0.35433070866141736" right="0.31496062992125984" top="0.43307086614173229" bottom="0.36" header="0.15748031496062992" footer="0.15748031496062992"/>
  <pageSetup paperSize="9" orientation="landscape" r:id="rId1"/>
  <headerFooter>
    <oddHeader xml:space="preserve">&amp;LDelegatura w Kaliszu&amp;Rstan rejestru na dzień 31 marca 2026 r. </oddHeader>
    <oddFooter>&amp;Rstr.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rejestr_wyborcow_2026_kw_1_2026</vt:lpstr>
      <vt:lpstr>rejestr_wyborcow_2026_kw_1_2026!Tytuły_wydruku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Lańduch</dc:creator>
  <cp:lastModifiedBy>Paweł Lańduch</cp:lastModifiedBy>
  <cp:lastPrinted>2026-04-16T12:12:00Z</cp:lastPrinted>
  <dcterms:created xsi:type="dcterms:W3CDTF">2026-04-16T12:01:15Z</dcterms:created>
  <dcterms:modified xsi:type="dcterms:W3CDTF">2026-04-16T12:12:37Z</dcterms:modified>
</cp:coreProperties>
</file>